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Coordinating Council\Finances\"/>
    </mc:Choice>
  </mc:AlternateContent>
  <xr:revisionPtr revIDLastSave="0" documentId="13_ncr:1_{00622146-C5F7-4B9C-B230-27998F6BC14C}" xr6:coauthVersionLast="47" xr6:coauthVersionMax="47" xr10:uidLastSave="{00000000-0000-0000-0000-000000000000}"/>
  <bookViews>
    <workbookView xWindow="-108" yWindow="-108" windowWidth="20376" windowHeight="12216" xr2:uid="{D1089B5A-6D7F-4A07-B8DF-9B662FD5FADD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D10" i="1"/>
  <c r="D9" i="1"/>
  <c r="E41" i="2"/>
  <c r="E38" i="2"/>
  <c r="M20" i="2"/>
  <c r="D40" i="2"/>
  <c r="D11" i="1"/>
  <c r="C39" i="2"/>
  <c r="J23" i="2"/>
  <c r="H16" i="2"/>
  <c r="K16" i="2"/>
  <c r="C18" i="1"/>
  <c r="C21" i="1"/>
  <c r="C19" i="1"/>
  <c r="B42" i="2"/>
  <c r="E47" i="1"/>
  <c r="C40" i="1"/>
  <c r="C36" i="1"/>
  <c r="E37" i="1" s="1"/>
  <c r="E42" i="1" l="1"/>
  <c r="C25" i="1"/>
  <c r="D15" i="1"/>
  <c r="E16" i="1" l="1"/>
  <c r="E26" i="1" s="1"/>
  <c r="E46" i="1" s="1"/>
  <c r="E49" i="1" s="1"/>
  <c r="C14" i="2" l="1"/>
  <c r="C12" i="2"/>
  <c r="C32" i="2" s="1"/>
</calcChain>
</file>

<file path=xl/sharedStrings.xml><?xml version="1.0" encoding="utf-8"?>
<sst xmlns="http://schemas.openxmlformats.org/spreadsheetml/2006/main" count="139" uniqueCount="97">
  <si>
    <t>PayPal Transfer</t>
  </si>
  <si>
    <t>Carolyn Jackson</t>
  </si>
  <si>
    <t>Amount</t>
  </si>
  <si>
    <t>Actual</t>
  </si>
  <si>
    <t>Kelly Pena</t>
  </si>
  <si>
    <t>Sandra Boveda</t>
  </si>
  <si>
    <t>Anita Hutchinson</t>
  </si>
  <si>
    <t>Craig Murray</t>
  </si>
  <si>
    <t>cmurray@cmprods.com</t>
  </si>
  <si>
    <t>Email</t>
  </si>
  <si>
    <t>anitainlosfeliz@gmail.com</t>
  </si>
  <si>
    <t>carolynjackson2011@gmail.com</t>
  </si>
  <si>
    <t>kelly@kellypena.com</t>
  </si>
  <si>
    <t>sindyspackman@gmail.com</t>
  </si>
  <si>
    <t>dancing_t_life@yahoo.com</t>
  </si>
  <si>
    <t>Audrey Phillips</t>
  </si>
  <si>
    <t>ruthiedifonzo7@gmail.com</t>
  </si>
  <si>
    <t>Morning Business</t>
  </si>
  <si>
    <t>esteban.mozo.101@my.csun.edu</t>
  </si>
  <si>
    <t>4th Quarter LA</t>
  </si>
  <si>
    <t>David Krol</t>
  </si>
  <si>
    <t>Type</t>
  </si>
  <si>
    <t>Donation</t>
  </si>
  <si>
    <t>Wine Pull</t>
  </si>
  <si>
    <t>Opportunity Basket</t>
  </si>
  <si>
    <t>dnskrol@gmail.com</t>
  </si>
  <si>
    <t>Teresa Marasek</t>
  </si>
  <si>
    <t>marasek@att.net</t>
  </si>
  <si>
    <t>sallyhallada@sbcglobal.net</t>
  </si>
  <si>
    <t>Sarah Hallada</t>
  </si>
  <si>
    <t>Gala Ticket &amp; Wine Pull</t>
  </si>
  <si>
    <t>jfitch@800roofusa.com</t>
  </si>
  <si>
    <t>Jeff Fitch</t>
  </si>
  <si>
    <t>Eddie Arnold</t>
  </si>
  <si>
    <t>Gala Ticket</t>
  </si>
  <si>
    <t>arnoldet@yahoo.com</t>
  </si>
  <si>
    <t>Myrna Green</t>
  </si>
  <si>
    <t>myrnie@sbcglobal.net</t>
  </si>
  <si>
    <t>Membership</t>
  </si>
  <si>
    <t>2226 N. Ontario St. Unit 107</t>
  </si>
  <si>
    <t>Burbank</t>
  </si>
  <si>
    <t>Michael Betram</t>
  </si>
  <si>
    <t>michaeldb66@gmail.com</t>
  </si>
  <si>
    <t>kathy.leverett@gmail.com</t>
  </si>
  <si>
    <t>Kathy Leverett</t>
  </si>
  <si>
    <t>Don Pinkerton</t>
  </si>
  <si>
    <t>janepink1935@gmail.com</t>
  </si>
  <si>
    <t>tim@timbenoit.com</t>
  </si>
  <si>
    <t>Timothy Benoit</t>
  </si>
  <si>
    <t>treasurer@laprovidenciaguild.org</t>
  </si>
  <si>
    <t>Org. Membership</t>
  </si>
  <si>
    <t>La Providencia Guild</t>
  </si>
  <si>
    <t>3301 Burbank Blvd.</t>
  </si>
  <si>
    <t>Joan O'Connor</t>
  </si>
  <si>
    <t>jpcontrain@aol.com</t>
  </si>
  <si>
    <t>517 S. Griffith Park Dr.</t>
  </si>
  <si>
    <t>300 E. Angeleno Ave.</t>
  </si>
  <si>
    <t>serlimehrabian@bgcburbank.org</t>
  </si>
  <si>
    <t>Arpineh Khodagholian</t>
  </si>
  <si>
    <t>Lindsay Black</t>
  </si>
  <si>
    <t>2310-B W. Magnolia Blvd</t>
  </si>
  <si>
    <t>lblack@happierhomecare.com</t>
  </si>
  <si>
    <t>Summer Camp</t>
  </si>
  <si>
    <t>Misty Tambuelli</t>
  </si>
  <si>
    <t>heswaggamer1533@gmail.com</t>
  </si>
  <si>
    <t>Catherine Shipman</t>
  </si>
  <si>
    <t>cabriana@gmail.com</t>
  </si>
  <si>
    <t>BURBANK COORDINATING COUNCIL</t>
  </si>
  <si>
    <t>TREASURER REPORT</t>
  </si>
  <si>
    <t>WELLS FARGO</t>
  </si>
  <si>
    <t>Beginning Balance</t>
  </si>
  <si>
    <t>INCOME</t>
  </si>
  <si>
    <t>Lunch</t>
  </si>
  <si>
    <t>Fundraiser Yogurtland</t>
  </si>
  <si>
    <t>Total Income</t>
  </si>
  <si>
    <t>EXPENSES</t>
  </si>
  <si>
    <t>Website</t>
  </si>
  <si>
    <t>Total Expenses</t>
  </si>
  <si>
    <t>Ending Balance</t>
  </si>
  <si>
    <t>Savings Account</t>
  </si>
  <si>
    <t>GAIN</t>
  </si>
  <si>
    <t>TOTAL CHECKING ACCOUNTS</t>
  </si>
  <si>
    <t>SAVINGS ACCOUNTS</t>
  </si>
  <si>
    <t>TOTAL ASSESTS</t>
  </si>
  <si>
    <t>Camp payment</t>
  </si>
  <si>
    <t>Coins for Camp</t>
  </si>
  <si>
    <t>Rent</t>
  </si>
  <si>
    <t>Holiday Baskets</t>
  </si>
  <si>
    <t>Gala Tickets</t>
  </si>
  <si>
    <t>Raffle</t>
  </si>
  <si>
    <t>Drinks</t>
  </si>
  <si>
    <t>Yogurtland</t>
  </si>
  <si>
    <t>Food Drive</t>
  </si>
  <si>
    <t>Gala</t>
  </si>
  <si>
    <t>Permit for City</t>
  </si>
  <si>
    <t>Campership Transfer</t>
  </si>
  <si>
    <t>Camperships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</si>
</sst>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2C2E2F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44" fontId="0" fillId="0" borderId="0" xfId="1" applyFont="1"/>
    <xf numFmtId="0" fontId="2" fillId="0" borderId="0" xfId="0" applyFont="1"/>
    <xf numFmtId="0" fontId="3" fillId="0" borderId="0" xfId="2"/>
    <xf numFmtId="0" fontId="3" fillId="0" borderId="0" xfId="2" applyFill="1" applyBorder="1"/>
    <xf numFmtId="0" fontId="4" fillId="0" borderId="0" xfId="2" applyFont="1"/>
    <xf numFmtId="44" fontId="0" fillId="0" borderId="0" xfId="0" applyNumberFormat="1"/>
    <xf numFmtId="0" fontId="5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/>
    <xf numFmtId="39" fontId="0" fillId="0" borderId="0" xfId="1" applyNumberFormat="1" applyFont="1"/>
    <xf numFmtId="0" fontId="0" fillId="2" borderId="0" xfId="0" applyFill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rnoldet@yahoo.com" TargetMode="External"/><Relationship Id="rId2" Type="http://schemas.openxmlformats.org/officeDocument/2006/relationships/hyperlink" Target="mailto:ruthiedifonzo7@gmail.com" TargetMode="External"/><Relationship Id="rId1" Type="http://schemas.openxmlformats.org/officeDocument/2006/relationships/hyperlink" Target="mailto:kelly@kellypen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21062-BE81-4564-9AC7-4BAB09B4143C}">
  <dimension ref="A1:K58"/>
  <sheetViews>
    <sheetView tabSelected="1" zoomScale="125" zoomScaleNormal="125" workbookViewId="0">
      <selection activeCell="I27" sqref="I27"/>
    </sheetView>
  </sheetViews>
  <sheetFormatPr defaultRowHeight="14.4" x14ac:dyDescent="0.3"/>
  <cols>
    <col min="1" max="1" width="25.44140625" bestFit="1" customWidth="1"/>
    <col min="2" max="2" width="10.33203125" bestFit="1" customWidth="1"/>
    <col min="3" max="3" width="11.6640625" style="1" bestFit="1" customWidth="1"/>
    <col min="4" max="4" width="12.77734375" style="1" bestFit="1" customWidth="1"/>
    <col min="5" max="5" width="11.6640625" style="1" bestFit="1" customWidth="1"/>
    <col min="6" max="6" width="11.6640625" bestFit="1" customWidth="1"/>
    <col min="7" max="7" width="12.33203125" bestFit="1" customWidth="1"/>
    <col min="8" max="8" width="9.109375" bestFit="1" customWidth="1"/>
    <col min="9" max="9" width="12" bestFit="1" customWidth="1"/>
    <col min="11" max="11" width="11.6640625" bestFit="1" customWidth="1"/>
  </cols>
  <sheetData>
    <row r="1" spans="1:11" ht="18" x14ac:dyDescent="0.35">
      <c r="A1" s="7" t="s">
        <v>67</v>
      </c>
      <c r="B1" s="7"/>
      <c r="C1" s="7"/>
      <c r="D1" s="7"/>
      <c r="E1" s="7"/>
      <c r="F1" s="7"/>
    </row>
    <row r="2" spans="1:11" ht="18" x14ac:dyDescent="0.35">
      <c r="A2" s="7" t="s">
        <v>68</v>
      </c>
      <c r="B2" s="7"/>
      <c r="C2" s="7"/>
      <c r="D2" s="7"/>
      <c r="E2" s="7"/>
      <c r="F2" s="7"/>
    </row>
    <row r="3" spans="1:11" ht="15.6" x14ac:dyDescent="0.3">
      <c r="A3" s="8">
        <v>44536</v>
      </c>
      <c r="B3" s="8"/>
      <c r="C3" s="8"/>
      <c r="D3" s="8"/>
      <c r="E3" s="8"/>
      <c r="F3" s="8"/>
    </row>
    <row r="5" spans="1:11" ht="15.6" x14ac:dyDescent="0.3">
      <c r="A5" s="9" t="s">
        <v>69</v>
      </c>
    </row>
    <row r="6" spans="1:11" x14ac:dyDescent="0.3">
      <c r="A6" t="s">
        <v>70</v>
      </c>
      <c r="E6" s="1">
        <v>38404.589999999997</v>
      </c>
    </row>
    <row r="7" spans="1:11" x14ac:dyDescent="0.3">
      <c r="K7" s="1"/>
    </row>
    <row r="8" spans="1:11" x14ac:dyDescent="0.3">
      <c r="A8" t="s">
        <v>71</v>
      </c>
      <c r="K8" s="1"/>
    </row>
    <row r="9" spans="1:11" x14ac:dyDescent="0.3">
      <c r="A9" t="s">
        <v>93</v>
      </c>
      <c r="D9" s="1">
        <f>1809+746.5+57.96+1980.65</f>
        <v>4594.1100000000006</v>
      </c>
      <c r="K9" s="1"/>
    </row>
    <row r="10" spans="1:11" x14ac:dyDescent="0.3">
      <c r="A10" t="s">
        <v>22</v>
      </c>
      <c r="D10" s="1">
        <f>2886.22+2180+1100+272.78</f>
        <v>6438.9999999999991</v>
      </c>
      <c r="G10" s="6"/>
      <c r="K10" s="1"/>
    </row>
    <row r="11" spans="1:11" x14ac:dyDescent="0.3">
      <c r="A11" t="s">
        <v>38</v>
      </c>
      <c r="D11" s="1">
        <f>144.47+19.12</f>
        <v>163.59</v>
      </c>
      <c r="K11" s="1"/>
    </row>
    <row r="12" spans="1:11" x14ac:dyDescent="0.3">
      <c r="A12" t="s">
        <v>72</v>
      </c>
      <c r="D12" s="1">
        <v>131</v>
      </c>
      <c r="K12" s="1"/>
    </row>
    <row r="13" spans="1:11" x14ac:dyDescent="0.3">
      <c r="A13" t="s">
        <v>96</v>
      </c>
      <c r="D13" s="1">
        <v>244.53</v>
      </c>
      <c r="K13" s="1"/>
    </row>
    <row r="14" spans="1:11" x14ac:dyDescent="0.3">
      <c r="A14" t="s">
        <v>73</v>
      </c>
      <c r="D14" s="1">
        <v>92.78</v>
      </c>
      <c r="K14" s="1"/>
    </row>
    <row r="15" spans="1:11" x14ac:dyDescent="0.3">
      <c r="A15" t="s">
        <v>74</v>
      </c>
      <c r="D15" s="1">
        <f>SUM(D9:D14)</f>
        <v>11665.010000000002</v>
      </c>
      <c r="K15" s="1"/>
    </row>
    <row r="16" spans="1:11" x14ac:dyDescent="0.3">
      <c r="D16" s="10"/>
      <c r="E16" s="1">
        <f>E6+D15</f>
        <v>50069.599999999999</v>
      </c>
      <c r="K16" s="1"/>
    </row>
    <row r="17" spans="1:11" x14ac:dyDescent="0.3">
      <c r="A17" t="s">
        <v>75</v>
      </c>
      <c r="K17" s="1"/>
    </row>
    <row r="18" spans="1:11" x14ac:dyDescent="0.3">
      <c r="A18" t="s">
        <v>72</v>
      </c>
      <c r="B18" s="1"/>
      <c r="C18" s="1">
        <f>17.95+155.45</f>
        <v>173.39999999999998</v>
      </c>
      <c r="K18" s="1"/>
    </row>
    <row r="19" spans="1:11" x14ac:dyDescent="0.3">
      <c r="A19" t="s">
        <v>76</v>
      </c>
      <c r="C19" s="1">
        <f>2.99+9.99+4.99</f>
        <v>17.97</v>
      </c>
      <c r="K19" s="1"/>
    </row>
    <row r="20" spans="1:11" x14ac:dyDescent="0.3">
      <c r="A20" t="s">
        <v>86</v>
      </c>
      <c r="B20" s="1"/>
      <c r="C20" s="1">
        <v>150</v>
      </c>
      <c r="F20" s="6"/>
      <c r="K20" s="1"/>
    </row>
    <row r="21" spans="1:11" x14ac:dyDescent="0.3">
      <c r="A21" t="s">
        <v>93</v>
      </c>
      <c r="B21" s="1"/>
      <c r="C21" s="1">
        <f>85.88+575+3770.54+106.22+234.25+51.23</f>
        <v>4823.12</v>
      </c>
      <c r="I21" s="6"/>
      <c r="K21" s="1"/>
    </row>
    <row r="22" spans="1:11" x14ac:dyDescent="0.3">
      <c r="A22" t="s">
        <v>94</v>
      </c>
      <c r="B22" s="1"/>
      <c r="C22" s="1">
        <v>320</v>
      </c>
      <c r="G22" s="6"/>
      <c r="K22" s="1"/>
    </row>
    <row r="23" spans="1:11" x14ac:dyDescent="0.3">
      <c r="A23" t="s">
        <v>95</v>
      </c>
      <c r="B23" s="1"/>
      <c r="C23" s="1">
        <v>244.53</v>
      </c>
      <c r="G23" s="6"/>
      <c r="K23" s="1"/>
    </row>
    <row r="24" spans="1:11" x14ac:dyDescent="0.3">
      <c r="A24" t="s">
        <v>87</v>
      </c>
      <c r="B24" s="1"/>
      <c r="C24" s="1">
        <f>142.49+796.95+847.77+985.67+691.28+2093.35+740.69+87.76+1009.63+317.52</f>
        <v>7713.1100000000006</v>
      </c>
      <c r="G24" s="6"/>
      <c r="I24" s="6"/>
      <c r="K24" s="1"/>
    </row>
    <row r="25" spans="1:11" x14ac:dyDescent="0.3">
      <c r="A25" t="s">
        <v>77</v>
      </c>
      <c r="B25" s="1"/>
      <c r="C25" s="1">
        <f>SUM(C18:C24)</f>
        <v>13442.130000000001</v>
      </c>
      <c r="G25" s="6"/>
      <c r="K25" s="1"/>
    </row>
    <row r="26" spans="1:11" x14ac:dyDescent="0.3">
      <c r="A26" t="s">
        <v>78</v>
      </c>
      <c r="B26" s="6"/>
      <c r="E26" s="1">
        <f>E16-C25</f>
        <v>36627.47</v>
      </c>
      <c r="G26" s="6"/>
      <c r="K26" s="1"/>
    </row>
    <row r="27" spans="1:11" x14ac:dyDescent="0.3">
      <c r="B27" s="6"/>
      <c r="K27" s="1"/>
    </row>
    <row r="28" spans="1:11" x14ac:dyDescent="0.3">
      <c r="A28" t="s">
        <v>79</v>
      </c>
      <c r="E28" s="1">
        <v>10071.85</v>
      </c>
      <c r="F28" s="6"/>
      <c r="G28" s="6"/>
      <c r="K28" s="1"/>
    </row>
    <row r="29" spans="1:11" x14ac:dyDescent="0.3">
      <c r="G29" s="6"/>
      <c r="K29" s="1"/>
    </row>
    <row r="30" spans="1:11" ht="15.6" x14ac:dyDescent="0.3">
      <c r="A30" s="9" t="s">
        <v>80</v>
      </c>
      <c r="K30" s="1"/>
    </row>
    <row r="31" spans="1:11" x14ac:dyDescent="0.3">
      <c r="A31" t="s">
        <v>70</v>
      </c>
      <c r="E31" s="1">
        <v>4901.6899999999996</v>
      </c>
      <c r="K31" s="1"/>
    </row>
    <row r="32" spans="1:11" x14ac:dyDescent="0.3">
      <c r="K32" s="1"/>
    </row>
    <row r="33" spans="1:11" x14ac:dyDescent="0.3">
      <c r="A33" t="s">
        <v>71</v>
      </c>
      <c r="K33" s="1"/>
    </row>
    <row r="34" spans="1:11" x14ac:dyDescent="0.3">
      <c r="A34" t="s">
        <v>84</v>
      </c>
      <c r="C34" s="1">
        <v>244.53</v>
      </c>
      <c r="K34" s="1"/>
    </row>
    <row r="35" spans="1:11" x14ac:dyDescent="0.3">
      <c r="A35" t="s">
        <v>85</v>
      </c>
      <c r="C35" s="1">
        <v>10.119999999999999</v>
      </c>
      <c r="K35" s="6"/>
    </row>
    <row r="36" spans="1:11" x14ac:dyDescent="0.3">
      <c r="A36" t="s">
        <v>74</v>
      </c>
      <c r="C36" s="1">
        <f>SUM(C34:C35)</f>
        <v>254.65</v>
      </c>
    </row>
    <row r="37" spans="1:11" x14ac:dyDescent="0.3">
      <c r="E37" s="1">
        <f>E31+C36</f>
        <v>5156.3399999999992</v>
      </c>
    </row>
    <row r="38" spans="1:11" ht="15.6" x14ac:dyDescent="0.3">
      <c r="A38" s="9" t="s">
        <v>75</v>
      </c>
      <c r="B38" s="1"/>
    </row>
    <row r="39" spans="1:11" x14ac:dyDescent="0.3">
      <c r="C39" s="1">
        <v>0</v>
      </c>
    </row>
    <row r="40" spans="1:11" x14ac:dyDescent="0.3">
      <c r="A40" t="s">
        <v>77</v>
      </c>
      <c r="C40" s="1">
        <f>SUM(C39:C39)</f>
        <v>0</v>
      </c>
    </row>
    <row r="41" spans="1:11" x14ac:dyDescent="0.3">
      <c r="B41" s="1"/>
    </row>
    <row r="42" spans="1:11" x14ac:dyDescent="0.3">
      <c r="A42" t="s">
        <v>78</v>
      </c>
      <c r="E42" s="1">
        <f>E37-C40</f>
        <v>5156.3399999999992</v>
      </c>
    </row>
    <row r="44" spans="1:11" x14ac:dyDescent="0.3">
      <c r="A44" t="s">
        <v>79</v>
      </c>
      <c r="E44" s="1">
        <v>5</v>
      </c>
    </row>
    <row r="46" spans="1:11" x14ac:dyDescent="0.3">
      <c r="A46" t="s">
        <v>81</v>
      </c>
      <c r="E46" s="1">
        <f>E26+E42</f>
        <v>41783.81</v>
      </c>
    </row>
    <row r="47" spans="1:11" x14ac:dyDescent="0.3">
      <c r="A47" t="s">
        <v>82</v>
      </c>
      <c r="E47" s="1">
        <f>E28+E44</f>
        <v>10076.85</v>
      </c>
    </row>
    <row r="49" spans="1:5" x14ac:dyDescent="0.3">
      <c r="A49" t="s">
        <v>83</v>
      </c>
      <c r="E49" s="1">
        <f>SUM(E46:E48)</f>
        <v>51860.659999999996</v>
      </c>
    </row>
    <row r="54" spans="1:5" x14ac:dyDescent="0.3">
      <c r="B54" s="1"/>
    </row>
    <row r="56" spans="1:5" x14ac:dyDescent="0.3">
      <c r="B56" s="1"/>
    </row>
    <row r="58" spans="1:5" x14ac:dyDescent="0.3">
      <c r="B58" s="1"/>
    </row>
  </sheetData>
  <mergeCells count="3">
    <mergeCell ref="A1:F1"/>
    <mergeCell ref="A2:F2"/>
    <mergeCell ref="A3:F3"/>
  </mergeCells>
  <pageMargins left="0.7" right="0.7" top="0.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9CB33-710E-4E1B-8A9F-AA69C40D467D}">
  <dimension ref="A1:M42"/>
  <sheetViews>
    <sheetView topLeftCell="A16" workbookViewId="0">
      <selection activeCell="B41" sqref="B41"/>
    </sheetView>
  </sheetViews>
  <sheetFormatPr defaultRowHeight="14.4" x14ac:dyDescent="0.3"/>
  <cols>
    <col min="1" max="1" width="18.88671875" bestFit="1" customWidth="1"/>
    <col min="2" max="3" width="10.109375" style="1" bestFit="1" customWidth="1"/>
    <col min="4" max="4" width="24.6640625" bestFit="1" customWidth="1"/>
    <col min="5" max="5" width="16.77734375" bestFit="1" customWidth="1"/>
    <col min="6" max="6" width="24.21875" bestFit="1" customWidth="1"/>
  </cols>
  <sheetData>
    <row r="1" spans="1:13" x14ac:dyDescent="0.3">
      <c r="A1" t="s">
        <v>0</v>
      </c>
    </row>
    <row r="2" spans="1:13" x14ac:dyDescent="0.3">
      <c r="B2" s="1" t="s">
        <v>2</v>
      </c>
      <c r="C2" s="1" t="s">
        <v>3</v>
      </c>
      <c r="D2" t="s">
        <v>9</v>
      </c>
      <c r="E2" t="s">
        <v>21</v>
      </c>
    </row>
    <row r="4" spans="1:13" x14ac:dyDescent="0.3">
      <c r="A4" t="s">
        <v>1</v>
      </c>
      <c r="B4" s="1">
        <v>100</v>
      </c>
      <c r="C4" s="1">
        <v>97.52</v>
      </c>
      <c r="D4" s="2" t="s">
        <v>11</v>
      </c>
      <c r="E4" s="11" t="s">
        <v>22</v>
      </c>
      <c r="H4">
        <v>97.52</v>
      </c>
    </row>
    <row r="5" spans="1:13" x14ac:dyDescent="0.3">
      <c r="A5" t="s">
        <v>4</v>
      </c>
      <c r="B5" s="1">
        <v>100</v>
      </c>
      <c r="C5" s="1">
        <v>97.52</v>
      </c>
      <c r="D5" s="2" t="s">
        <v>12</v>
      </c>
      <c r="E5" s="11" t="s">
        <v>22</v>
      </c>
      <c r="H5">
        <v>97.52</v>
      </c>
    </row>
    <row r="6" spans="1:13" x14ac:dyDescent="0.3">
      <c r="A6" t="s">
        <v>5</v>
      </c>
      <c r="B6" s="1">
        <v>200</v>
      </c>
      <c r="C6" s="1">
        <v>195.53</v>
      </c>
      <c r="D6" s="2" t="s">
        <v>13</v>
      </c>
      <c r="E6" s="11" t="s">
        <v>22</v>
      </c>
      <c r="H6">
        <v>195.53</v>
      </c>
    </row>
    <row r="7" spans="1:13" x14ac:dyDescent="0.3">
      <c r="A7" t="s">
        <v>6</v>
      </c>
      <c r="B7" s="1">
        <v>1000</v>
      </c>
      <c r="C7" s="1">
        <v>979.61</v>
      </c>
      <c r="D7" s="2" t="s">
        <v>10</v>
      </c>
      <c r="E7" s="11" t="s">
        <v>22</v>
      </c>
      <c r="H7">
        <v>979.61</v>
      </c>
    </row>
    <row r="8" spans="1:13" x14ac:dyDescent="0.3">
      <c r="A8" t="s">
        <v>7</v>
      </c>
      <c r="B8" s="1">
        <v>1000</v>
      </c>
      <c r="C8" s="1">
        <v>979.61</v>
      </c>
      <c r="D8" s="2" t="s">
        <v>8</v>
      </c>
      <c r="E8" s="11" t="s">
        <v>22</v>
      </c>
      <c r="H8">
        <v>979.61</v>
      </c>
      <c r="K8">
        <v>48.84</v>
      </c>
    </row>
    <row r="9" spans="1:13" x14ac:dyDescent="0.3">
      <c r="A9" t="s">
        <v>15</v>
      </c>
      <c r="B9" s="1">
        <v>20</v>
      </c>
      <c r="C9" s="1">
        <v>19.52</v>
      </c>
      <c r="D9" s="2" t="s">
        <v>14</v>
      </c>
      <c r="E9" s="11"/>
      <c r="H9">
        <v>24.42</v>
      </c>
      <c r="K9">
        <v>19.52</v>
      </c>
    </row>
    <row r="10" spans="1:13" x14ac:dyDescent="0.3">
      <c r="A10" t="s">
        <v>17</v>
      </c>
      <c r="B10" s="1">
        <v>25</v>
      </c>
      <c r="C10" s="1">
        <v>24.42</v>
      </c>
      <c r="D10" s="2" t="s">
        <v>16</v>
      </c>
      <c r="E10" s="11" t="s">
        <v>22</v>
      </c>
      <c r="H10" s="2">
        <v>24.42</v>
      </c>
      <c r="K10">
        <v>146.44</v>
      </c>
    </row>
    <row r="11" spans="1:13" x14ac:dyDescent="0.3">
      <c r="A11" t="s">
        <v>19</v>
      </c>
      <c r="B11" s="1">
        <v>25</v>
      </c>
      <c r="C11" s="1">
        <v>24.42</v>
      </c>
      <c r="D11" s="2" t="s">
        <v>18</v>
      </c>
      <c r="E11" s="11" t="s">
        <v>22</v>
      </c>
      <c r="H11" s="2">
        <v>244.53</v>
      </c>
      <c r="K11">
        <v>117.12</v>
      </c>
    </row>
    <row r="12" spans="1:13" x14ac:dyDescent="0.3">
      <c r="A12" t="s">
        <v>20</v>
      </c>
      <c r="B12" s="1">
        <v>50</v>
      </c>
      <c r="C12" s="1">
        <f>24.42+24.42</f>
        <v>48.84</v>
      </c>
      <c r="D12" s="2" t="s">
        <v>25</v>
      </c>
      <c r="E12" s="11" t="s">
        <v>23</v>
      </c>
      <c r="H12" s="2">
        <v>97.52</v>
      </c>
      <c r="K12">
        <v>63.22</v>
      </c>
    </row>
    <row r="13" spans="1:13" x14ac:dyDescent="0.3">
      <c r="A13" t="s">
        <v>26</v>
      </c>
      <c r="B13" s="1">
        <v>20</v>
      </c>
      <c r="C13" s="1">
        <v>19.52</v>
      </c>
      <c r="D13" s="2" t="s">
        <v>27</v>
      </c>
      <c r="E13" s="11" t="s">
        <v>24</v>
      </c>
      <c r="H13" s="2">
        <v>24.01</v>
      </c>
      <c r="K13">
        <v>126.92</v>
      </c>
    </row>
    <row r="14" spans="1:13" x14ac:dyDescent="0.3">
      <c r="A14" t="s">
        <v>29</v>
      </c>
      <c r="B14" s="1">
        <v>150</v>
      </c>
      <c r="C14" s="1">
        <f>122.02+24.42</f>
        <v>146.44</v>
      </c>
      <c r="D14" s="2" t="s">
        <v>28</v>
      </c>
      <c r="E14" s="11" t="s">
        <v>30</v>
      </c>
      <c r="H14" s="2">
        <v>97.52</v>
      </c>
      <c r="K14">
        <v>117.12</v>
      </c>
    </row>
    <row r="15" spans="1:13" x14ac:dyDescent="0.3">
      <c r="A15" t="s">
        <v>32</v>
      </c>
      <c r="B15" s="1">
        <v>250</v>
      </c>
      <c r="C15" s="1">
        <v>244.53</v>
      </c>
      <c r="D15" s="2" t="s">
        <v>31</v>
      </c>
      <c r="E15" s="11" t="s">
        <v>22</v>
      </c>
      <c r="H15" s="2">
        <v>24.01</v>
      </c>
      <c r="K15">
        <v>107.32</v>
      </c>
    </row>
    <row r="16" spans="1:13" x14ac:dyDescent="0.3">
      <c r="A16" t="s">
        <v>33</v>
      </c>
      <c r="B16" s="1">
        <v>120</v>
      </c>
      <c r="C16" s="1">
        <v>117.12</v>
      </c>
      <c r="D16" s="2" t="s">
        <v>35</v>
      </c>
      <c r="E16" s="11" t="s">
        <v>34</v>
      </c>
      <c r="H16">
        <f>SUM(H4:H15)</f>
        <v>2886.2200000000007</v>
      </c>
      <c r="K16">
        <f>SUM(K8:K15)</f>
        <v>746.5</v>
      </c>
      <c r="M16">
        <v>244.53</v>
      </c>
    </row>
    <row r="17" spans="1:13" x14ac:dyDescent="0.3">
      <c r="A17" t="s">
        <v>36</v>
      </c>
      <c r="B17" s="1">
        <v>20</v>
      </c>
      <c r="C17" s="1">
        <v>19.11</v>
      </c>
      <c r="D17" s="2" t="s">
        <v>37</v>
      </c>
      <c r="E17" s="11" t="s">
        <v>38</v>
      </c>
      <c r="F17" t="s">
        <v>39</v>
      </c>
      <c r="G17" t="s">
        <v>40</v>
      </c>
      <c r="H17">
        <v>91504</v>
      </c>
      <c r="J17">
        <v>19.11</v>
      </c>
      <c r="M17">
        <v>144.47</v>
      </c>
    </row>
    <row r="18" spans="1:13" x14ac:dyDescent="0.3">
      <c r="A18" t="s">
        <v>41</v>
      </c>
      <c r="B18" s="1">
        <v>100</v>
      </c>
      <c r="C18" s="1">
        <v>97.52</v>
      </c>
      <c r="D18" s="2" t="s">
        <v>42</v>
      </c>
      <c r="E18" s="11" t="s">
        <v>22</v>
      </c>
      <c r="J18">
        <v>28.91</v>
      </c>
      <c r="M18">
        <v>2886.22</v>
      </c>
    </row>
    <row r="19" spans="1:13" x14ac:dyDescent="0.3">
      <c r="A19" t="s">
        <v>44</v>
      </c>
      <c r="B19" s="1">
        <v>25</v>
      </c>
      <c r="C19" s="1">
        <v>24.01</v>
      </c>
      <c r="D19" s="2" t="s">
        <v>43</v>
      </c>
      <c r="E19" s="11" t="s">
        <v>22</v>
      </c>
      <c r="J19">
        <v>19.11</v>
      </c>
      <c r="M19">
        <v>746.5</v>
      </c>
    </row>
    <row r="20" spans="1:13" x14ac:dyDescent="0.3">
      <c r="A20" t="s">
        <v>45</v>
      </c>
      <c r="B20" s="1">
        <v>65</v>
      </c>
      <c r="C20" s="1">
        <v>63.22</v>
      </c>
      <c r="D20" s="2" t="s">
        <v>46</v>
      </c>
      <c r="E20" s="11" t="s">
        <v>34</v>
      </c>
      <c r="J20">
        <v>28.91</v>
      </c>
      <c r="M20">
        <f>SUM(M16:M19)</f>
        <v>4021.72</v>
      </c>
    </row>
    <row r="21" spans="1:13" x14ac:dyDescent="0.3">
      <c r="A21" t="s">
        <v>4</v>
      </c>
      <c r="B21" s="1">
        <v>130</v>
      </c>
      <c r="C21" s="1">
        <v>126.92</v>
      </c>
      <c r="D21" s="3" t="s">
        <v>12</v>
      </c>
      <c r="E21" s="11" t="s">
        <v>34</v>
      </c>
      <c r="I21" s="2"/>
      <c r="J21">
        <v>28.91</v>
      </c>
    </row>
    <row r="22" spans="1:13" x14ac:dyDescent="0.3">
      <c r="A22" t="s">
        <v>17</v>
      </c>
      <c r="B22" s="1">
        <v>120</v>
      </c>
      <c r="C22" s="1">
        <v>117.12</v>
      </c>
      <c r="D22" s="4" t="s">
        <v>16</v>
      </c>
      <c r="E22" s="11" t="s">
        <v>34</v>
      </c>
      <c r="I22" s="2"/>
      <c r="J22">
        <v>19.52</v>
      </c>
    </row>
    <row r="23" spans="1:13" x14ac:dyDescent="0.3">
      <c r="A23" t="s">
        <v>48</v>
      </c>
      <c r="B23" s="1">
        <v>100</v>
      </c>
      <c r="C23" s="1">
        <v>97.52</v>
      </c>
      <c r="D23" s="2" t="s">
        <v>47</v>
      </c>
      <c r="E23" s="11" t="s">
        <v>22</v>
      </c>
      <c r="I23" s="2"/>
      <c r="J23">
        <f>SUM(J17:J22)</f>
        <v>144.47</v>
      </c>
    </row>
    <row r="24" spans="1:13" x14ac:dyDescent="0.3">
      <c r="A24" t="s">
        <v>51</v>
      </c>
      <c r="B24" s="1">
        <v>30</v>
      </c>
      <c r="C24" s="1">
        <v>28.91</v>
      </c>
      <c r="D24" s="2" t="s">
        <v>49</v>
      </c>
      <c r="E24" s="11" t="s">
        <v>50</v>
      </c>
      <c r="F24" t="s">
        <v>52</v>
      </c>
      <c r="G24" t="s">
        <v>40</v>
      </c>
      <c r="H24">
        <v>91505</v>
      </c>
    </row>
    <row r="25" spans="1:13" x14ac:dyDescent="0.3">
      <c r="A25" t="s">
        <v>53</v>
      </c>
      <c r="B25" s="1">
        <v>20</v>
      </c>
      <c r="C25" s="1">
        <v>19.11</v>
      </c>
      <c r="D25" s="2" t="s">
        <v>54</v>
      </c>
      <c r="E25" s="11" t="s">
        <v>38</v>
      </c>
      <c r="F25" t="s">
        <v>55</v>
      </c>
      <c r="G25" t="s">
        <v>40</v>
      </c>
      <c r="H25">
        <v>91506</v>
      </c>
      <c r="J25" s="2"/>
    </row>
    <row r="26" spans="1:13" x14ac:dyDescent="0.3">
      <c r="A26" t="s">
        <v>33</v>
      </c>
      <c r="B26" s="1">
        <v>110</v>
      </c>
      <c r="C26" s="1">
        <v>107.32</v>
      </c>
      <c r="D26" s="3" t="s">
        <v>35</v>
      </c>
      <c r="E26" s="11" t="s">
        <v>34</v>
      </c>
      <c r="J26" s="2"/>
    </row>
    <row r="27" spans="1:13" x14ac:dyDescent="0.3">
      <c r="A27" t="s">
        <v>58</v>
      </c>
      <c r="B27" s="1">
        <v>30</v>
      </c>
      <c r="C27" s="1">
        <v>28.91</v>
      </c>
      <c r="D27" s="2" t="s">
        <v>57</v>
      </c>
      <c r="E27" s="11" t="s">
        <v>50</v>
      </c>
      <c r="F27" t="s">
        <v>56</v>
      </c>
      <c r="G27" t="s">
        <v>40</v>
      </c>
      <c r="H27">
        <v>91502</v>
      </c>
      <c r="J27" s="2"/>
    </row>
    <row r="28" spans="1:13" x14ac:dyDescent="0.3">
      <c r="A28" t="s">
        <v>59</v>
      </c>
      <c r="B28" s="1">
        <v>30</v>
      </c>
      <c r="C28" s="1">
        <v>28.91</v>
      </c>
      <c r="D28" s="2" t="s">
        <v>61</v>
      </c>
      <c r="E28" s="11" t="s">
        <v>50</v>
      </c>
      <c r="F28" t="s">
        <v>60</v>
      </c>
      <c r="G28" t="s">
        <v>40</v>
      </c>
      <c r="H28">
        <v>91506</v>
      </c>
      <c r="J28" s="2"/>
    </row>
    <row r="29" spans="1:13" x14ac:dyDescent="0.3">
      <c r="A29" s="5" t="s">
        <v>63</v>
      </c>
      <c r="B29" s="1">
        <v>250</v>
      </c>
      <c r="C29" s="1">
        <v>244.53</v>
      </c>
      <c r="D29" s="2" t="s">
        <v>64</v>
      </c>
      <c r="E29" s="11" t="s">
        <v>62</v>
      </c>
      <c r="J29" s="2"/>
    </row>
    <row r="30" spans="1:13" x14ac:dyDescent="0.3">
      <c r="A30" t="s">
        <v>65</v>
      </c>
      <c r="B30" s="1">
        <v>25</v>
      </c>
      <c r="C30" s="1">
        <v>24.01</v>
      </c>
      <c r="D30" s="2" t="s">
        <v>66</v>
      </c>
      <c r="E30" s="11" t="s">
        <v>22</v>
      </c>
    </row>
    <row r="31" spans="1:13" x14ac:dyDescent="0.3">
      <c r="D31" s="6"/>
    </row>
    <row r="32" spans="1:13" x14ac:dyDescent="0.3">
      <c r="C32" s="1">
        <f>SUM(C4:C31)</f>
        <v>4021.7200000000007</v>
      </c>
    </row>
    <row r="34" spans="1:5" x14ac:dyDescent="0.3">
      <c r="A34" t="s">
        <v>87</v>
      </c>
      <c r="B34" s="1">
        <v>2180</v>
      </c>
    </row>
    <row r="35" spans="1:5" x14ac:dyDescent="0.3">
      <c r="A35" t="s">
        <v>88</v>
      </c>
      <c r="B35" s="1">
        <v>610</v>
      </c>
      <c r="C35" s="1">
        <v>610</v>
      </c>
      <c r="D35">
        <v>1809</v>
      </c>
      <c r="E35">
        <v>2180</v>
      </c>
    </row>
    <row r="36" spans="1:5" x14ac:dyDescent="0.3">
      <c r="A36" t="s">
        <v>89</v>
      </c>
      <c r="B36" s="1">
        <v>920</v>
      </c>
      <c r="C36" s="1">
        <v>920</v>
      </c>
      <c r="D36">
        <v>2180</v>
      </c>
      <c r="E36">
        <v>1809</v>
      </c>
    </row>
    <row r="37" spans="1:5" x14ac:dyDescent="0.3">
      <c r="A37" t="s">
        <v>90</v>
      </c>
      <c r="B37" s="1">
        <v>4</v>
      </c>
      <c r="C37" s="1">
        <v>4</v>
      </c>
      <c r="D37">
        <v>92.78</v>
      </c>
      <c r="E37">
        <v>272.77999999999997</v>
      </c>
    </row>
    <row r="38" spans="1:5" x14ac:dyDescent="0.3">
      <c r="A38" t="s">
        <v>23</v>
      </c>
      <c r="B38" s="1">
        <v>275</v>
      </c>
      <c r="C38" s="1">
        <v>275</v>
      </c>
      <c r="D38">
        <v>272.77999999999997</v>
      </c>
      <c r="E38">
        <f>SUM(E35:E37)</f>
        <v>4261.78</v>
      </c>
    </row>
    <row r="39" spans="1:5" x14ac:dyDescent="0.3">
      <c r="A39" t="s">
        <v>72</v>
      </c>
      <c r="B39" s="1">
        <v>131</v>
      </c>
      <c r="C39" s="1">
        <f>SUM(C35:C38)</f>
        <v>1809</v>
      </c>
      <c r="D39">
        <v>131</v>
      </c>
      <c r="E39">
        <v>131</v>
      </c>
    </row>
    <row r="40" spans="1:5" x14ac:dyDescent="0.3">
      <c r="A40" t="s">
        <v>91</v>
      </c>
      <c r="B40" s="1">
        <v>92.78</v>
      </c>
      <c r="D40">
        <f>SUM(D35:D39)</f>
        <v>4485.5600000000004</v>
      </c>
      <c r="E40">
        <v>92.78</v>
      </c>
    </row>
    <row r="41" spans="1:5" x14ac:dyDescent="0.3">
      <c r="A41" t="s">
        <v>92</v>
      </c>
      <c r="B41" s="1">
        <v>272.77999999999997</v>
      </c>
      <c r="E41">
        <f>SUM(E38:E40)</f>
        <v>4485.5599999999995</v>
      </c>
    </row>
    <row r="42" spans="1:5" x14ac:dyDescent="0.3">
      <c r="B42" s="1">
        <f>SUM(B34:B41)</f>
        <v>4485.5599999999995</v>
      </c>
    </row>
  </sheetData>
  <hyperlinks>
    <hyperlink ref="D21" r:id="rId1" xr:uid="{0F8CE693-4A5A-4C95-AADC-46155001AAB2}"/>
    <hyperlink ref="D22" r:id="rId2" xr:uid="{E8DC4C68-0B91-4FDF-9FF8-8DE48DA19661}"/>
    <hyperlink ref="D26" r:id="rId3" xr:uid="{46E14F50-DB2F-4EB7-B34C-C3A365C0DC2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E3907-A0EB-4514-B9CD-740DD83CC7A3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2021-12-02T02:01:33Z</cp:lastPrinted>
  <dcterms:created xsi:type="dcterms:W3CDTF">2021-11-26T23:42:41Z</dcterms:created>
  <dcterms:modified xsi:type="dcterms:W3CDTF">2021-12-02T02:01:38Z</dcterms:modified>
</cp:coreProperties>
</file>